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is/Desktop/"/>
    </mc:Choice>
  </mc:AlternateContent>
  <xr:revisionPtr revIDLastSave="0" documentId="13_ncr:1_{733450F3-EF3C-614A-B790-B0ABAE4ED150}" xr6:coauthVersionLast="47" xr6:coauthVersionMax="47" xr10:uidLastSave="{00000000-0000-0000-0000-000000000000}"/>
  <bookViews>
    <workbookView xWindow="28800" yWindow="-1720" windowWidth="38400" windowHeight="21600" xr2:uid="{54082A87-EF8E-3543-8361-327D5443B772}"/>
  </bookViews>
  <sheets>
    <sheet name="Portafolio de inversión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1" l="1"/>
  <c r="C6" i="11" l="1"/>
  <c r="E91" i="11" l="1"/>
  <c r="C13" i="11"/>
  <c r="C37" i="11"/>
  <c r="C30" i="11"/>
  <c r="C20" i="11"/>
  <c r="C68" i="11"/>
  <c r="C61" i="11"/>
  <c r="C54" i="11"/>
  <c r="C47" i="11"/>
  <c r="C75" i="11" l="1"/>
  <c r="G4" i="11"/>
  <c r="E83" i="11"/>
  <c r="E84" i="11"/>
  <c r="E85" i="11"/>
  <c r="E86" i="11"/>
  <c r="E87" i="11"/>
  <c r="E88" i="11"/>
  <c r="E89" i="11"/>
  <c r="E90" i="11"/>
  <c r="E45" i="11" l="1"/>
  <c r="E28" i="11"/>
  <c r="E44" i="11"/>
  <c r="E43" i="11"/>
  <c r="E42" i="11"/>
  <c r="E27" i="11"/>
  <c r="E20" i="11"/>
  <c r="E26" i="11"/>
  <c r="E71" i="11"/>
  <c r="E62" i="11"/>
  <c r="E41" i="11"/>
  <c r="E22" i="11"/>
  <c r="E70" i="11"/>
  <c r="E59" i="11"/>
  <c r="E40" i="11"/>
  <c r="E21" i="11"/>
  <c r="E69" i="11"/>
  <c r="E58" i="11"/>
  <c r="E39" i="11"/>
  <c r="E18" i="11"/>
  <c r="E23" i="11"/>
  <c r="E57" i="11"/>
  <c r="E38" i="11"/>
  <c r="E17" i="11"/>
  <c r="E16" i="11"/>
  <c r="E55" i="11"/>
  <c r="E15" i="11"/>
  <c r="E52" i="11"/>
  <c r="E14" i="11"/>
  <c r="E51" i="11"/>
  <c r="E11" i="11"/>
  <c r="E10" i="11"/>
  <c r="E73" i="11"/>
  <c r="E56" i="11"/>
  <c r="E35" i="11"/>
  <c r="E34" i="11"/>
  <c r="E33" i="11"/>
  <c r="E32" i="11"/>
  <c r="E50" i="11"/>
  <c r="E25" i="11"/>
  <c r="E64" i="11"/>
  <c r="E63" i="11"/>
  <c r="E31" i="11"/>
  <c r="E24" i="11"/>
  <c r="E7" i="11"/>
  <c r="E66" i="11"/>
  <c r="E8" i="11"/>
  <c r="E65" i="11"/>
  <c r="E49" i="11"/>
  <c r="E9" i="11"/>
  <c r="E48" i="11"/>
  <c r="E72" i="11"/>
  <c r="E6" i="11"/>
  <c r="F83" i="11" s="1"/>
  <c r="E13" i="11" l="1"/>
  <c r="F84" i="11" s="1"/>
  <c r="F85" i="11"/>
  <c r="E54" i="11"/>
  <c r="F89" i="11" s="1"/>
  <c r="E37" i="11"/>
  <c r="F87" i="11" s="1"/>
  <c r="E61" i="11"/>
  <c r="F90" i="11" s="1"/>
  <c r="E47" i="11"/>
  <c r="F88" i="11" s="1"/>
  <c r="E30" i="11"/>
  <c r="F86" i="11" s="1"/>
  <c r="E68" i="11"/>
  <c r="E75" i="11" l="1"/>
  <c r="F91" i="11"/>
</calcChain>
</file>

<file path=xl/sharedStrings.xml><?xml version="1.0" encoding="utf-8"?>
<sst xmlns="http://schemas.openxmlformats.org/spreadsheetml/2006/main" count="57" uniqueCount="48">
  <si>
    <t>Otros</t>
  </si>
  <si>
    <t>TOTAL*</t>
  </si>
  <si>
    <t>Otras inversiones</t>
  </si>
  <si>
    <t>Sofipo 2</t>
  </si>
  <si>
    <t>Sofipo 1</t>
  </si>
  <si>
    <t>Sofipos</t>
  </si>
  <si>
    <t>Banco 2</t>
  </si>
  <si>
    <t>Banco 1</t>
  </si>
  <si>
    <t>Bancos</t>
  </si>
  <si>
    <t>Fintech 2</t>
  </si>
  <si>
    <t>Fintech 1</t>
  </si>
  <si>
    <t>Fintech</t>
  </si>
  <si>
    <t>ETF 2</t>
  </si>
  <si>
    <t>ETF 1</t>
  </si>
  <si>
    <t>Fibra 2</t>
  </si>
  <si>
    <t>Fibra 1</t>
  </si>
  <si>
    <t>Fibras</t>
  </si>
  <si>
    <t>Acciones</t>
  </si>
  <si>
    <t>DINN</t>
  </si>
  <si>
    <t>Fondos de inversión</t>
  </si>
  <si>
    <t>Porcentaje</t>
  </si>
  <si>
    <t>Tipo de inversión</t>
  </si>
  <si>
    <t>Monto</t>
  </si>
  <si>
    <t xml:space="preserve">Decripción </t>
  </si>
  <si>
    <t>Monto total de inversiones</t>
  </si>
  <si>
    <t xml:space="preserve">Portafolio de inversiones   </t>
  </si>
  <si>
    <t>Bonndia</t>
  </si>
  <si>
    <t>Fibra 3</t>
  </si>
  <si>
    <t>ETF 3</t>
  </si>
  <si>
    <t>Fintech 3</t>
  </si>
  <si>
    <t>Banco 3</t>
  </si>
  <si>
    <t>Sofipo 3</t>
  </si>
  <si>
    <t>Tasa</t>
  </si>
  <si>
    <t>Proporción</t>
  </si>
  <si>
    <t>Rendimiento promedio del portafolio</t>
  </si>
  <si>
    <t>Otra 1</t>
  </si>
  <si>
    <t>Otra 2</t>
  </si>
  <si>
    <t>Otra 3</t>
  </si>
  <si>
    <t>Acción 1</t>
  </si>
  <si>
    <t>Acción 2</t>
  </si>
  <si>
    <t>Acción 3</t>
  </si>
  <si>
    <t>ETF 4</t>
  </si>
  <si>
    <t xml:space="preserve">ETFs </t>
  </si>
  <si>
    <t>Recuerda en casas de Bolsa puedes adquirir: acciones nacionales e internacionales, ETFs, fondos de inversión, fibras, etc.</t>
  </si>
  <si>
    <t xml:space="preserve">Modifica solo las celdas azules </t>
  </si>
  <si>
    <t>Cetes</t>
  </si>
  <si>
    <t>CETES 28 días</t>
  </si>
  <si>
    <t>CETES 1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</si>
</sst>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79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14">
    <border>
      <left/>
      <right/>
      <top/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theme="0" tint="-0.34998626667073579"/>
      </top>
      <bottom style="medium">
        <color indexed="64"/>
      </bottom>
      <diagonal/>
    </border>
    <border>
      <left/>
      <right/>
      <top style="dotted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12" fillId="0" borderId="0" xfId="0" applyFont="1" applyProtection="1">
      <protection hidden="1"/>
    </xf>
    <xf numFmtId="165" fontId="4" fillId="0" borderId="0" xfId="0" applyNumberFormat="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3" borderId="0" xfId="0" applyFont="1" applyFill="1" applyProtection="1">
      <protection hidden="1"/>
    </xf>
    <xf numFmtId="165" fontId="3" fillId="3" borderId="0" xfId="0" applyNumberFormat="1" applyFont="1" applyFill="1" applyProtection="1">
      <protection hidden="1"/>
    </xf>
    <xf numFmtId="0" fontId="0" fillId="0" borderId="0" xfId="0" applyAlignment="1" applyProtection="1">
      <alignment wrapText="1"/>
      <protection hidden="1"/>
    </xf>
    <xf numFmtId="164" fontId="6" fillId="7" borderId="1" xfId="0" applyNumberFormat="1" applyFont="1" applyFill="1" applyBorder="1" applyAlignment="1" applyProtection="1">
      <alignment horizontal="center"/>
      <protection locked="0"/>
    </xf>
    <xf numFmtId="9" fontId="6" fillId="7" borderId="1" xfId="1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hidden="1"/>
    </xf>
    <xf numFmtId="0" fontId="9" fillId="4" borderId="5" xfId="0" applyFont="1" applyFill="1" applyBorder="1" applyProtection="1">
      <protection hidden="1"/>
    </xf>
    <xf numFmtId="164" fontId="8" fillId="4" borderId="3" xfId="0" applyNumberFormat="1" applyFont="1" applyFill="1" applyBorder="1" applyAlignment="1" applyProtection="1">
      <alignment horizontal="center"/>
      <protection hidden="1"/>
    </xf>
    <xf numFmtId="9" fontId="8" fillId="4" borderId="3" xfId="1" applyFont="1" applyFill="1" applyBorder="1" applyAlignment="1" applyProtection="1">
      <alignment horizontal="center"/>
      <protection hidden="1"/>
    </xf>
    <xf numFmtId="0" fontId="7" fillId="8" borderId="6" xfId="0" applyFont="1" applyFill="1" applyBorder="1" applyAlignment="1" applyProtection="1">
      <alignment horizontal="center"/>
      <protection hidden="1"/>
    </xf>
    <xf numFmtId="164" fontId="7" fillId="8" borderId="7" xfId="0" applyNumberFormat="1" applyFont="1" applyFill="1" applyBorder="1" applyAlignment="1" applyProtection="1">
      <alignment horizontal="center"/>
      <protection hidden="1"/>
    </xf>
    <xf numFmtId="165" fontId="7" fillId="9" borderId="8" xfId="1" applyNumberFormat="1" applyFont="1" applyFill="1" applyBorder="1" applyAlignment="1" applyProtection="1">
      <alignment horizontal="center"/>
      <protection hidden="1"/>
    </xf>
    <xf numFmtId="0" fontId="6" fillId="7" borderId="9" xfId="0" applyFont="1" applyFill="1" applyBorder="1" applyAlignment="1" applyProtection="1">
      <alignment horizontal="left"/>
      <protection locked="0"/>
    </xf>
    <xf numFmtId="165" fontId="7" fillId="5" borderId="10" xfId="1" applyNumberFormat="1" applyFont="1" applyFill="1" applyBorder="1" applyAlignment="1" applyProtection="1">
      <alignment horizontal="center"/>
      <protection hidden="1"/>
    </xf>
    <xf numFmtId="0" fontId="6" fillId="7" borderId="11" xfId="0" applyFont="1" applyFill="1" applyBorder="1" applyAlignment="1" applyProtection="1">
      <alignment horizontal="left"/>
      <protection locked="0"/>
    </xf>
    <xf numFmtId="164" fontId="6" fillId="7" borderId="12" xfId="0" applyNumberFormat="1" applyFont="1" applyFill="1" applyBorder="1" applyAlignment="1" applyProtection="1">
      <alignment horizontal="center"/>
      <protection locked="0"/>
    </xf>
    <xf numFmtId="9" fontId="6" fillId="7" borderId="12" xfId="1" applyFont="1" applyFill="1" applyBorder="1" applyAlignment="1" applyProtection="1">
      <alignment horizontal="center"/>
      <protection locked="0"/>
    </xf>
    <xf numFmtId="165" fontId="7" fillId="5" borderId="13" xfId="1" applyNumberFormat="1" applyFont="1" applyFill="1" applyBorder="1" applyAlignment="1" applyProtection="1">
      <alignment horizontal="center"/>
      <protection hidden="1"/>
    </xf>
    <xf numFmtId="164" fontId="13" fillId="6" borderId="3" xfId="0" applyNumberFormat="1" applyFont="1" applyFill="1" applyBorder="1" applyAlignment="1" applyProtection="1">
      <alignment horizontal="center"/>
      <protection hidden="1"/>
    </xf>
    <xf numFmtId="10" fontId="13" fillId="6" borderId="3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77979"/>
      <color rgb="FF000000"/>
      <color rgb="FFFE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Portafolio de inversión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0D2-D44B-9A22-7AA676F6F33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0D2-D44B-9A22-7AA676F6F33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0D2-D44B-9A22-7AA676F6F33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0D2-D44B-9A22-7AA676F6F33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0D2-D44B-9A22-7AA676F6F33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A0D2-D44B-9A22-7AA676F6F33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A0D2-D44B-9A22-7AA676F6F33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A0D2-D44B-9A22-7AA676F6F33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A0D2-D44B-9A22-7AA676F6F3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1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'Portafolio de inversión'!$E$83:$E$91</c:f>
              <c:strCache>
                <c:ptCount val="9"/>
                <c:pt idx="0">
                  <c:v>Cetes</c:v>
                </c:pt>
                <c:pt idx="1">
                  <c:v>Fondos de inversión</c:v>
                </c:pt>
                <c:pt idx="2">
                  <c:v>Acciones</c:v>
                </c:pt>
                <c:pt idx="3">
                  <c:v>Fibras</c:v>
                </c:pt>
                <c:pt idx="4">
                  <c:v>ETFs </c:v>
                </c:pt>
                <c:pt idx="5">
                  <c:v>Fintech</c:v>
                </c:pt>
                <c:pt idx="6">
                  <c:v>Bancos</c:v>
                </c:pt>
                <c:pt idx="7">
                  <c:v>Sofipos</c:v>
                </c:pt>
                <c:pt idx="8">
                  <c:v>Otras inversiones</c:v>
                </c:pt>
              </c:strCache>
            </c:strRef>
          </c:cat>
          <c:val>
            <c:numRef>
              <c:f>'Portafolio de inversión'!$F$83:$F$91</c:f>
              <c:numCache>
                <c:formatCode>0.0%</c:formatCode>
                <c:ptCount val="9"/>
                <c:pt idx="0">
                  <c:v>0.25830258302583026</c:v>
                </c:pt>
                <c:pt idx="1">
                  <c:v>7.3800738007380073E-2</c:v>
                </c:pt>
                <c:pt idx="2">
                  <c:v>0.22140221402214022</c:v>
                </c:pt>
                <c:pt idx="3">
                  <c:v>3.6900369003690036E-3</c:v>
                </c:pt>
                <c:pt idx="4">
                  <c:v>0.20664206642066421</c:v>
                </c:pt>
                <c:pt idx="5">
                  <c:v>0</c:v>
                </c:pt>
                <c:pt idx="6">
                  <c:v>0.11070110701107011</c:v>
                </c:pt>
                <c:pt idx="7">
                  <c:v>0.12546125461254612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0D2-D44B-9A22-7AA676F6F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www.youtube.com/c/EllagodelosBusines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736600</xdr:colOff>
      <xdr:row>0</xdr:row>
      <xdr:rowOff>177799</xdr:rowOff>
    </xdr:from>
    <xdr:ext cx="1701800" cy="41413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B96FA6-75BE-3A40-858D-3D1D8FF47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5700" y="177799"/>
          <a:ext cx="1701800" cy="414135"/>
        </a:xfrm>
        <a:prstGeom prst="rect">
          <a:avLst/>
        </a:prstGeom>
      </xdr:spPr>
    </xdr:pic>
    <xdr:clientData/>
  </xdr:oneCellAnchor>
  <xdr:twoCellAnchor>
    <xdr:from>
      <xdr:col>6</xdr:col>
      <xdr:colOff>1058</xdr:colOff>
      <xdr:row>7</xdr:row>
      <xdr:rowOff>20187</xdr:rowOff>
    </xdr:from>
    <xdr:to>
      <xdr:col>11</xdr:col>
      <xdr:colOff>715433</xdr:colOff>
      <xdr:row>32</xdr:row>
      <xdr:rowOff>33866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3D9AA77-9C56-6E47-9612-D334128FF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DB00-96CA-5142-B1EE-A5720DA9FF72}">
  <dimension ref="A1:M121"/>
  <sheetViews>
    <sheetView showGridLines="0" tabSelected="1" zoomScale="135" zoomScaleNormal="75" workbookViewId="0">
      <pane ySplit="4" topLeftCell="A5" activePane="bottomLeft" state="frozen"/>
      <selection pane="bottomLeft" activeCell="C14" sqref="C14"/>
    </sheetView>
  </sheetViews>
  <sheetFormatPr baseColWidth="10" defaultColWidth="0" defaultRowHeight="16" x14ac:dyDescent="0.2"/>
  <cols>
    <col min="1" max="1" width="3.5" style="2" customWidth="1"/>
    <col min="2" max="2" width="23.6640625" style="2" customWidth="1"/>
    <col min="3" max="4" width="10.83203125" style="2" customWidth="1"/>
    <col min="5" max="5" width="13.6640625" style="2" bestFit="1" customWidth="1"/>
    <col min="6" max="6" width="9.5" style="2" customWidth="1"/>
    <col min="7" max="7" width="13.1640625" style="2" customWidth="1"/>
    <col min="8" max="8" width="9.83203125" style="2" customWidth="1"/>
    <col min="9" max="12" width="10.83203125" style="2" customWidth="1"/>
    <col min="13" max="13" width="3.33203125" style="2" customWidth="1"/>
    <col min="14" max="16384" width="10.83203125" style="2" hidden="1"/>
  </cols>
  <sheetData>
    <row r="1" spans="2:12" ht="21" x14ac:dyDescent="0.25">
      <c r="B1" s="4" t="s">
        <v>25</v>
      </c>
    </row>
    <row r="2" spans="2:12" ht="21" x14ac:dyDescent="0.25">
      <c r="B2" s="34" t="s">
        <v>44</v>
      </c>
      <c r="C2" s="34"/>
      <c r="D2" s="34"/>
      <c r="E2" s="34"/>
      <c r="F2" s="34"/>
      <c r="G2" s="8"/>
    </row>
    <row r="3" spans="2:12" ht="9.75" customHeight="1" thickBot="1" x14ac:dyDescent="0.3">
      <c r="G3" s="8"/>
    </row>
    <row r="4" spans="2:12" ht="22" thickBot="1" x14ac:dyDescent="0.3">
      <c r="B4" s="6" t="s">
        <v>23</v>
      </c>
      <c r="C4" s="6" t="s">
        <v>22</v>
      </c>
      <c r="D4" s="6" t="s">
        <v>32</v>
      </c>
      <c r="E4" s="6" t="s">
        <v>33</v>
      </c>
      <c r="G4" s="31">
        <f>C6+C13+C20+C30+C37+C47+C54+C61+C68</f>
        <v>135500</v>
      </c>
      <c r="H4" s="1" t="s">
        <v>24</v>
      </c>
    </row>
    <row r="5" spans="2:12" ht="6.75" customHeight="1" thickBot="1" x14ac:dyDescent="0.3">
      <c r="G5" s="8"/>
    </row>
    <row r="6" spans="2:12" ht="22" thickBot="1" x14ac:dyDescent="0.3">
      <c r="B6" s="22" t="s">
        <v>45</v>
      </c>
      <c r="C6" s="23">
        <f>SUM(C7:C11)</f>
        <v>35000</v>
      </c>
      <c r="D6" s="23" t="s">
        <v>32</v>
      </c>
      <c r="E6" s="24">
        <f t="shared" ref="E6:E11" si="0">+C6/$G$4</f>
        <v>0.25830258302583026</v>
      </c>
      <c r="G6" s="32">
        <f>+(E7*D7)+(E8*D8)+(E9*D9)+(E10*D10)+(E11*D11)+(E14*D14)+(E15*D15)+(E16*D16)+(E17*D17)+(E18*D18)+(E21*D21)+(E22*D22)+(E23*D23)+(E24*D24)+(E25*D25)+(E26*D26)+(E27*D27)+(E28*D28)+(E31*D31)+(E32*D32)+(E33*D33)+(E34*D34)+(E35*D35)+(E38*D38)+(E39*D39)+(E40*D40)+(E41*D41)+(E42*D42)+(E43*D43)+(E44*D44)+(E45*D45)+(E48*D48)+(E49*D49)+(E50*D50)+(E51*D51)+(E52*D52)+(E55*D55)+(E56*D56)+(E57+D57)+(E58*D58)+(E59*D59)+(E62*D62)+(E63*D63)+(E64*D64)+(E65*D65)+(E66*D66)+(E69*D69)+(E70*D70)+(E71*D71)+(E72*D72)+(E73*D73)</f>
        <v>8.5166051660516578E-2</v>
      </c>
      <c r="H6" s="1" t="s">
        <v>34</v>
      </c>
      <c r="J6" s="9"/>
      <c r="K6" s="9"/>
      <c r="L6" s="9"/>
    </row>
    <row r="7" spans="2:12" ht="21" x14ac:dyDescent="0.25">
      <c r="B7" s="25" t="s">
        <v>46</v>
      </c>
      <c r="C7" s="16">
        <v>10000</v>
      </c>
      <c r="D7" s="17">
        <v>0.04</v>
      </c>
      <c r="E7" s="26">
        <f t="shared" si="0"/>
        <v>7.3800738007380073E-2</v>
      </c>
      <c r="G7" s="10"/>
      <c r="L7" s="9"/>
    </row>
    <row r="8" spans="2:12" ht="19" x14ac:dyDescent="0.25">
      <c r="B8" s="25" t="s">
        <v>47</v>
      </c>
      <c r="C8" s="16">
        <v>25000</v>
      </c>
      <c r="D8" s="17">
        <v>0</v>
      </c>
      <c r="E8" s="26">
        <f t="shared" si="0"/>
        <v>0.18450184501845018</v>
      </c>
      <c r="G8" s="1"/>
      <c r="L8" s="9"/>
    </row>
    <row r="9" spans="2:12" ht="19" x14ac:dyDescent="0.25">
      <c r="B9" s="25"/>
      <c r="C9" s="16">
        <v>0</v>
      </c>
      <c r="D9" s="17">
        <v>0</v>
      </c>
      <c r="E9" s="26">
        <f t="shared" si="0"/>
        <v>0</v>
      </c>
      <c r="L9" s="9"/>
    </row>
    <row r="10" spans="2:12" ht="19" x14ac:dyDescent="0.25">
      <c r="B10" s="25"/>
      <c r="C10" s="16">
        <v>0</v>
      </c>
      <c r="D10" s="17">
        <v>0</v>
      </c>
      <c r="E10" s="26">
        <f t="shared" si="0"/>
        <v>0</v>
      </c>
      <c r="G10" s="1"/>
      <c r="L10" s="9"/>
    </row>
    <row r="11" spans="2:12" ht="20" thickBot="1" x14ac:dyDescent="0.3">
      <c r="B11" s="27"/>
      <c r="C11" s="28">
        <v>0</v>
      </c>
      <c r="D11" s="29">
        <v>0</v>
      </c>
      <c r="E11" s="30">
        <f t="shared" si="0"/>
        <v>0</v>
      </c>
      <c r="G11" s="1"/>
      <c r="L11" s="9"/>
    </row>
    <row r="12" spans="2:12" ht="20" thickBot="1" x14ac:dyDescent="0.3">
      <c r="B12" s="5"/>
      <c r="C12" s="5"/>
      <c r="D12" s="5"/>
      <c r="E12" s="5"/>
      <c r="G12" s="1"/>
      <c r="L12" s="9"/>
    </row>
    <row r="13" spans="2:12" ht="19" x14ac:dyDescent="0.25">
      <c r="B13" s="22" t="s">
        <v>19</v>
      </c>
      <c r="C13" s="23">
        <f>SUM(C14:C19)</f>
        <v>10000</v>
      </c>
      <c r="D13" s="23" t="s">
        <v>32</v>
      </c>
      <c r="E13" s="24">
        <f t="shared" ref="E13:E18" si="1">+C13/$G$4</f>
        <v>7.3800738007380073E-2</v>
      </c>
      <c r="L13" s="9"/>
    </row>
    <row r="14" spans="2:12" ht="19" x14ac:dyDescent="0.25">
      <c r="B14" s="25" t="s">
        <v>18</v>
      </c>
      <c r="C14" s="16">
        <v>5000</v>
      </c>
      <c r="D14" s="17">
        <v>0.06</v>
      </c>
      <c r="E14" s="26">
        <f t="shared" si="1"/>
        <v>3.6900369003690037E-2</v>
      </c>
      <c r="G14" s="1"/>
      <c r="J14" s="9"/>
      <c r="K14" s="11"/>
      <c r="L14" s="9"/>
    </row>
    <row r="15" spans="2:12" ht="19" x14ac:dyDescent="0.25">
      <c r="B15" s="25" t="s">
        <v>26</v>
      </c>
      <c r="C15" s="16">
        <v>5000</v>
      </c>
      <c r="D15" s="17">
        <v>0.06</v>
      </c>
      <c r="E15" s="26">
        <f t="shared" si="1"/>
        <v>3.6900369003690037E-2</v>
      </c>
      <c r="J15" s="9"/>
      <c r="K15" s="9"/>
      <c r="L15" s="9"/>
    </row>
    <row r="16" spans="2:12" ht="19" x14ac:dyDescent="0.25">
      <c r="B16" s="25" t="s">
        <v>0</v>
      </c>
      <c r="C16" s="16">
        <v>0</v>
      </c>
      <c r="D16" s="17">
        <v>0</v>
      </c>
      <c r="E16" s="26">
        <f t="shared" si="1"/>
        <v>0</v>
      </c>
      <c r="G16" s="1"/>
      <c r="J16" s="9"/>
      <c r="K16" s="9"/>
      <c r="L16" s="9"/>
    </row>
    <row r="17" spans="2:12" ht="19" x14ac:dyDescent="0.25">
      <c r="B17" s="25"/>
      <c r="C17" s="16">
        <v>0</v>
      </c>
      <c r="D17" s="17">
        <v>0</v>
      </c>
      <c r="E17" s="26">
        <f t="shared" si="1"/>
        <v>0</v>
      </c>
      <c r="J17" s="9"/>
      <c r="K17" s="9"/>
      <c r="L17" s="9"/>
    </row>
    <row r="18" spans="2:12" ht="20" thickBot="1" x14ac:dyDescent="0.3">
      <c r="B18" s="27"/>
      <c r="C18" s="28">
        <v>0</v>
      </c>
      <c r="D18" s="29">
        <v>0</v>
      </c>
      <c r="E18" s="30">
        <f t="shared" si="1"/>
        <v>0</v>
      </c>
      <c r="G18" s="1"/>
      <c r="J18" s="9"/>
      <c r="K18" s="9"/>
      <c r="L18" s="9"/>
    </row>
    <row r="19" spans="2:12" ht="20" thickBot="1" x14ac:dyDescent="0.3">
      <c r="B19" s="5"/>
      <c r="C19" s="5"/>
      <c r="D19" s="5"/>
      <c r="E19" s="5"/>
    </row>
    <row r="20" spans="2:12" ht="19" x14ac:dyDescent="0.25">
      <c r="B20" s="22" t="s">
        <v>17</v>
      </c>
      <c r="C20" s="23">
        <f>SUM(C21:C29)</f>
        <v>30000</v>
      </c>
      <c r="D20" s="23" t="s">
        <v>32</v>
      </c>
      <c r="E20" s="24">
        <f t="shared" ref="E20:E25" si="2">+C20/$G$4</f>
        <v>0.22140221402214022</v>
      </c>
    </row>
    <row r="21" spans="2:12" ht="19" x14ac:dyDescent="0.25">
      <c r="B21" s="25" t="s">
        <v>38</v>
      </c>
      <c r="C21" s="16">
        <v>10000</v>
      </c>
      <c r="D21" s="17">
        <v>0.15</v>
      </c>
      <c r="E21" s="26">
        <f t="shared" si="2"/>
        <v>7.3800738007380073E-2</v>
      </c>
    </row>
    <row r="22" spans="2:12" ht="19" x14ac:dyDescent="0.25">
      <c r="B22" s="25" t="s">
        <v>39</v>
      </c>
      <c r="C22" s="16">
        <v>10000</v>
      </c>
      <c r="D22" s="17">
        <v>0.12</v>
      </c>
      <c r="E22" s="26">
        <f t="shared" si="2"/>
        <v>7.3800738007380073E-2</v>
      </c>
    </row>
    <row r="23" spans="2:12" ht="19" x14ac:dyDescent="0.25">
      <c r="B23" s="25" t="s">
        <v>40</v>
      </c>
      <c r="C23" s="16">
        <v>10000</v>
      </c>
      <c r="D23" s="17">
        <v>0.2</v>
      </c>
      <c r="E23" s="26">
        <f t="shared" si="2"/>
        <v>7.3800738007380073E-2</v>
      </c>
    </row>
    <row r="24" spans="2:12" ht="19" x14ac:dyDescent="0.25">
      <c r="B24" s="25"/>
      <c r="C24" s="16">
        <v>0</v>
      </c>
      <c r="D24" s="17">
        <v>0</v>
      </c>
      <c r="E24" s="26">
        <f t="shared" si="2"/>
        <v>0</v>
      </c>
    </row>
    <row r="25" spans="2:12" ht="19" x14ac:dyDescent="0.25">
      <c r="B25" s="25"/>
      <c r="C25" s="16">
        <v>0</v>
      </c>
      <c r="D25" s="17">
        <v>0</v>
      </c>
      <c r="E25" s="26">
        <f t="shared" si="2"/>
        <v>0</v>
      </c>
    </row>
    <row r="26" spans="2:12" ht="19" x14ac:dyDescent="0.25">
      <c r="B26" s="25"/>
      <c r="C26" s="16">
        <v>0</v>
      </c>
      <c r="D26" s="17">
        <v>0</v>
      </c>
      <c r="E26" s="26">
        <f t="shared" ref="E26:E27" si="3">+C26/$G$4</f>
        <v>0</v>
      </c>
    </row>
    <row r="27" spans="2:12" ht="19" x14ac:dyDescent="0.25">
      <c r="B27" s="25"/>
      <c r="C27" s="16">
        <v>0</v>
      </c>
      <c r="D27" s="17">
        <v>0</v>
      </c>
      <c r="E27" s="26">
        <f t="shared" si="3"/>
        <v>0</v>
      </c>
    </row>
    <row r="28" spans="2:12" ht="20" thickBot="1" x14ac:dyDescent="0.3">
      <c r="B28" s="27"/>
      <c r="C28" s="28">
        <v>0</v>
      </c>
      <c r="D28" s="29">
        <v>0</v>
      </c>
      <c r="E28" s="30">
        <f t="shared" ref="E28" si="4">+C28/$G$4</f>
        <v>0</v>
      </c>
    </row>
    <row r="29" spans="2:12" ht="20" thickBot="1" x14ac:dyDescent="0.3">
      <c r="B29" s="5"/>
      <c r="C29" s="5"/>
      <c r="D29" s="5"/>
      <c r="E29" s="5"/>
    </row>
    <row r="30" spans="2:12" ht="19" x14ac:dyDescent="0.25">
      <c r="B30" s="22" t="s">
        <v>16</v>
      </c>
      <c r="C30" s="23">
        <f>SUM(C31:C36)</f>
        <v>500</v>
      </c>
      <c r="D30" s="23" t="s">
        <v>32</v>
      </c>
      <c r="E30" s="24">
        <f t="shared" ref="E30:E35" si="5">+C30/$G$4</f>
        <v>3.6900369003690036E-3</v>
      </c>
    </row>
    <row r="31" spans="2:12" ht="19" x14ac:dyDescent="0.25">
      <c r="B31" s="25" t="s">
        <v>15</v>
      </c>
      <c r="C31" s="16">
        <v>500</v>
      </c>
      <c r="D31" s="17">
        <v>0</v>
      </c>
      <c r="E31" s="26">
        <f t="shared" si="5"/>
        <v>3.6900369003690036E-3</v>
      </c>
    </row>
    <row r="32" spans="2:12" ht="19" x14ac:dyDescent="0.25">
      <c r="B32" s="25" t="s">
        <v>14</v>
      </c>
      <c r="C32" s="16">
        <v>0</v>
      </c>
      <c r="D32" s="17">
        <v>0</v>
      </c>
      <c r="E32" s="26">
        <f t="shared" si="5"/>
        <v>0</v>
      </c>
    </row>
    <row r="33" spans="2:12" ht="19" x14ac:dyDescent="0.25">
      <c r="B33" s="25" t="s">
        <v>27</v>
      </c>
      <c r="C33" s="16">
        <v>0</v>
      </c>
      <c r="D33" s="17">
        <v>0</v>
      </c>
      <c r="E33" s="26">
        <f t="shared" si="5"/>
        <v>0</v>
      </c>
    </row>
    <row r="34" spans="2:12" ht="19" x14ac:dyDescent="0.25">
      <c r="B34" s="25"/>
      <c r="C34" s="16">
        <v>0</v>
      </c>
      <c r="D34" s="17">
        <v>0</v>
      </c>
      <c r="E34" s="26">
        <f t="shared" si="5"/>
        <v>0</v>
      </c>
      <c r="G34" s="35" t="s">
        <v>43</v>
      </c>
      <c r="H34" s="35"/>
      <c r="I34" s="35"/>
      <c r="J34" s="35"/>
      <c r="K34" s="35"/>
      <c r="L34" s="35"/>
    </row>
    <row r="35" spans="2:12" ht="20" thickBot="1" x14ac:dyDescent="0.3">
      <c r="B35" s="27"/>
      <c r="C35" s="28">
        <v>0</v>
      </c>
      <c r="D35" s="29">
        <v>0</v>
      </c>
      <c r="E35" s="30">
        <f t="shared" si="5"/>
        <v>0</v>
      </c>
      <c r="G35" s="35"/>
      <c r="H35" s="35"/>
      <c r="I35" s="35"/>
      <c r="J35" s="35"/>
      <c r="K35" s="35"/>
      <c r="L35" s="35"/>
    </row>
    <row r="36" spans="2:12" ht="20" thickBot="1" x14ac:dyDescent="0.3">
      <c r="B36" s="5"/>
      <c r="C36" s="5"/>
      <c r="D36" s="5"/>
      <c r="E36" s="5"/>
      <c r="G36" s="35"/>
      <c r="H36" s="35"/>
      <c r="I36" s="35"/>
      <c r="J36" s="35"/>
      <c r="K36" s="35"/>
      <c r="L36" s="35"/>
    </row>
    <row r="37" spans="2:12" ht="19" x14ac:dyDescent="0.25">
      <c r="B37" s="22" t="s">
        <v>42</v>
      </c>
      <c r="C37" s="23">
        <f>SUM(C38:C46)</f>
        <v>28000</v>
      </c>
      <c r="D37" s="23" t="s">
        <v>32</v>
      </c>
      <c r="E37" s="24">
        <f t="shared" ref="E37:E45" si="6">+C37/$G$4</f>
        <v>0.20664206642066421</v>
      </c>
      <c r="J37" s="12"/>
      <c r="K37" s="12"/>
    </row>
    <row r="38" spans="2:12" ht="19" x14ac:dyDescent="0.25">
      <c r="B38" s="25" t="s">
        <v>13</v>
      </c>
      <c r="C38" s="16">
        <v>20000</v>
      </c>
      <c r="D38" s="17">
        <v>0.15</v>
      </c>
      <c r="E38" s="26">
        <f t="shared" si="6"/>
        <v>0.14760147601476015</v>
      </c>
      <c r="G38"/>
      <c r="H38"/>
      <c r="I38"/>
      <c r="J38"/>
      <c r="K38"/>
      <c r="L38"/>
    </row>
    <row r="39" spans="2:12" ht="19" x14ac:dyDescent="0.25">
      <c r="B39" s="25" t="s">
        <v>12</v>
      </c>
      <c r="C39" s="16">
        <v>5000</v>
      </c>
      <c r="D39" s="17">
        <v>0.18</v>
      </c>
      <c r="E39" s="26">
        <f t="shared" si="6"/>
        <v>3.6900369003690037E-2</v>
      </c>
      <c r="G39"/>
      <c r="H39"/>
      <c r="I39"/>
      <c r="J39"/>
      <c r="K39"/>
      <c r="L39"/>
    </row>
    <row r="40" spans="2:12" ht="19" x14ac:dyDescent="0.25">
      <c r="B40" s="25" t="s">
        <v>28</v>
      </c>
      <c r="C40" s="16">
        <v>2000</v>
      </c>
      <c r="D40" s="17">
        <v>0.05</v>
      </c>
      <c r="E40" s="26">
        <f t="shared" si="6"/>
        <v>1.4760147601476014E-2</v>
      </c>
      <c r="G40"/>
      <c r="H40"/>
      <c r="I40"/>
      <c r="J40"/>
      <c r="K40"/>
      <c r="L40"/>
    </row>
    <row r="41" spans="2:12" ht="19" x14ac:dyDescent="0.25">
      <c r="B41" s="25" t="s">
        <v>41</v>
      </c>
      <c r="C41" s="16">
        <v>1000</v>
      </c>
      <c r="D41" s="17">
        <v>0.09</v>
      </c>
      <c r="E41" s="26">
        <f t="shared" si="6"/>
        <v>7.3800738007380072E-3</v>
      </c>
    </row>
    <row r="42" spans="2:12" ht="18.75" customHeight="1" x14ac:dyDescent="0.25">
      <c r="B42" s="25"/>
      <c r="C42" s="16">
        <v>0</v>
      </c>
      <c r="D42" s="17">
        <v>0</v>
      </c>
      <c r="E42" s="26">
        <f t="shared" si="6"/>
        <v>0</v>
      </c>
      <c r="G42" s="33"/>
      <c r="H42" s="33"/>
      <c r="I42" s="33"/>
      <c r="J42" s="33"/>
      <c r="K42" s="33"/>
      <c r="L42" s="15"/>
    </row>
    <row r="43" spans="2:12" ht="19" x14ac:dyDescent="0.25">
      <c r="B43" s="25"/>
      <c r="C43" s="16">
        <v>0</v>
      </c>
      <c r="D43" s="17">
        <v>0</v>
      </c>
      <c r="E43" s="26">
        <f t="shared" si="6"/>
        <v>0</v>
      </c>
      <c r="G43" s="33"/>
      <c r="H43" s="33"/>
      <c r="I43" s="33"/>
      <c r="J43" s="33"/>
      <c r="K43" s="33"/>
      <c r="L43" s="15"/>
    </row>
    <row r="44" spans="2:12" ht="19" x14ac:dyDescent="0.25">
      <c r="B44" s="25"/>
      <c r="C44" s="16">
        <v>0</v>
      </c>
      <c r="D44" s="17">
        <v>0</v>
      </c>
      <c r="E44" s="26">
        <f t="shared" si="6"/>
        <v>0</v>
      </c>
    </row>
    <row r="45" spans="2:12" ht="20" thickBot="1" x14ac:dyDescent="0.3">
      <c r="B45" s="27"/>
      <c r="C45" s="28">
        <v>0</v>
      </c>
      <c r="D45" s="29">
        <v>0</v>
      </c>
      <c r="E45" s="30">
        <f t="shared" si="6"/>
        <v>0</v>
      </c>
    </row>
    <row r="46" spans="2:12" ht="20" thickBot="1" x14ac:dyDescent="0.3">
      <c r="B46" s="5"/>
      <c r="C46" s="5"/>
      <c r="D46" s="5"/>
      <c r="E46" s="5"/>
    </row>
    <row r="47" spans="2:12" ht="19" x14ac:dyDescent="0.25">
      <c r="B47" s="22" t="s">
        <v>11</v>
      </c>
      <c r="C47" s="23">
        <f>SUM(C48:C53)</f>
        <v>0</v>
      </c>
      <c r="D47" s="23" t="s">
        <v>32</v>
      </c>
      <c r="E47" s="24">
        <f t="shared" ref="E47:E52" si="7">+C47/$G$4</f>
        <v>0</v>
      </c>
    </row>
    <row r="48" spans="2:12" ht="19" x14ac:dyDescent="0.25">
      <c r="B48" s="25" t="s">
        <v>10</v>
      </c>
      <c r="C48" s="16">
        <v>0</v>
      </c>
      <c r="D48" s="17">
        <v>0.18</v>
      </c>
      <c r="E48" s="26">
        <f t="shared" si="7"/>
        <v>0</v>
      </c>
    </row>
    <row r="49" spans="2:5" ht="19" x14ac:dyDescent="0.25">
      <c r="B49" s="25" t="s">
        <v>9</v>
      </c>
      <c r="C49" s="16">
        <v>0</v>
      </c>
      <c r="D49" s="17">
        <v>0</v>
      </c>
      <c r="E49" s="26">
        <f t="shared" si="7"/>
        <v>0</v>
      </c>
    </row>
    <row r="50" spans="2:5" ht="19" x14ac:dyDescent="0.25">
      <c r="B50" s="25" t="s">
        <v>29</v>
      </c>
      <c r="C50" s="16">
        <v>0</v>
      </c>
      <c r="D50" s="17">
        <v>0</v>
      </c>
      <c r="E50" s="26">
        <f t="shared" si="7"/>
        <v>0</v>
      </c>
    </row>
    <row r="51" spans="2:5" ht="19" x14ac:dyDescent="0.25">
      <c r="B51" s="25"/>
      <c r="C51" s="16">
        <v>0</v>
      </c>
      <c r="D51" s="17">
        <v>0</v>
      </c>
      <c r="E51" s="26">
        <f t="shared" si="7"/>
        <v>0</v>
      </c>
    </row>
    <row r="52" spans="2:5" ht="20" thickBot="1" x14ac:dyDescent="0.3">
      <c r="B52" s="27"/>
      <c r="C52" s="28">
        <v>0</v>
      </c>
      <c r="D52" s="29">
        <v>0</v>
      </c>
      <c r="E52" s="30">
        <f t="shared" si="7"/>
        <v>0</v>
      </c>
    </row>
    <row r="53" spans="2:5" ht="20" thickBot="1" x14ac:dyDescent="0.3">
      <c r="B53" s="5"/>
      <c r="C53" s="5"/>
      <c r="D53" s="5"/>
      <c r="E53" s="5"/>
    </row>
    <row r="54" spans="2:5" ht="19" x14ac:dyDescent="0.25">
      <c r="B54" s="22" t="s">
        <v>8</v>
      </c>
      <c r="C54" s="23">
        <f>SUM(C55:C60)</f>
        <v>15000</v>
      </c>
      <c r="D54" s="23" t="s">
        <v>32</v>
      </c>
      <c r="E54" s="24">
        <f t="shared" ref="E54:E59" si="8">+C54/$G$4</f>
        <v>0.11070110701107011</v>
      </c>
    </row>
    <row r="55" spans="2:5" ht="19" x14ac:dyDescent="0.25">
      <c r="B55" s="25" t="s">
        <v>7</v>
      </c>
      <c r="C55" s="16">
        <v>15000</v>
      </c>
      <c r="D55" s="17">
        <v>0.05</v>
      </c>
      <c r="E55" s="26">
        <f t="shared" si="8"/>
        <v>0.11070110701107011</v>
      </c>
    </row>
    <row r="56" spans="2:5" ht="19" x14ac:dyDescent="0.25">
      <c r="B56" s="25" t="s">
        <v>6</v>
      </c>
      <c r="C56" s="16">
        <v>0</v>
      </c>
      <c r="D56" s="17">
        <v>0</v>
      </c>
      <c r="E56" s="26">
        <f t="shared" si="8"/>
        <v>0</v>
      </c>
    </row>
    <row r="57" spans="2:5" ht="19" x14ac:dyDescent="0.25">
      <c r="B57" s="25" t="s">
        <v>30</v>
      </c>
      <c r="C57" s="16">
        <v>0</v>
      </c>
      <c r="D57" s="17">
        <v>0</v>
      </c>
      <c r="E57" s="26">
        <f t="shared" si="8"/>
        <v>0</v>
      </c>
    </row>
    <row r="58" spans="2:5" ht="19" x14ac:dyDescent="0.25">
      <c r="B58" s="25"/>
      <c r="C58" s="16">
        <v>0</v>
      </c>
      <c r="D58" s="17">
        <v>0</v>
      </c>
      <c r="E58" s="26">
        <f t="shared" si="8"/>
        <v>0</v>
      </c>
    </row>
    <row r="59" spans="2:5" ht="20" thickBot="1" x14ac:dyDescent="0.3">
      <c r="B59" s="27"/>
      <c r="C59" s="28">
        <v>0</v>
      </c>
      <c r="D59" s="29">
        <v>0</v>
      </c>
      <c r="E59" s="30">
        <f t="shared" si="8"/>
        <v>0</v>
      </c>
    </row>
    <row r="60" spans="2:5" ht="20" thickBot="1" x14ac:dyDescent="0.3">
      <c r="B60" s="5"/>
      <c r="C60" s="5"/>
      <c r="D60" s="5"/>
      <c r="E60" s="5"/>
    </row>
    <row r="61" spans="2:5" ht="19" x14ac:dyDescent="0.25">
      <c r="B61" s="22" t="s">
        <v>5</v>
      </c>
      <c r="C61" s="23">
        <f>SUM(C62:C66)</f>
        <v>17000</v>
      </c>
      <c r="D61" s="23" t="s">
        <v>32</v>
      </c>
      <c r="E61" s="24">
        <f t="shared" ref="E61:E66" si="9">+C61/$G$4</f>
        <v>0.12546125461254612</v>
      </c>
    </row>
    <row r="62" spans="2:5" ht="19" x14ac:dyDescent="0.25">
      <c r="B62" s="25" t="s">
        <v>4</v>
      </c>
      <c r="C62" s="16">
        <v>10000</v>
      </c>
      <c r="D62" s="17">
        <v>0.1</v>
      </c>
      <c r="E62" s="26">
        <f t="shared" si="9"/>
        <v>7.3800738007380073E-2</v>
      </c>
    </row>
    <row r="63" spans="2:5" ht="19" x14ac:dyDescent="0.25">
      <c r="B63" s="25" t="s">
        <v>3</v>
      </c>
      <c r="C63" s="16">
        <v>7000</v>
      </c>
      <c r="D63" s="17">
        <v>0</v>
      </c>
      <c r="E63" s="26">
        <f t="shared" si="9"/>
        <v>5.1660516605166053E-2</v>
      </c>
    </row>
    <row r="64" spans="2:5" ht="19" x14ac:dyDescent="0.25">
      <c r="B64" s="25" t="s">
        <v>31</v>
      </c>
      <c r="C64" s="16">
        <v>0</v>
      </c>
      <c r="D64" s="17">
        <v>0</v>
      </c>
      <c r="E64" s="26">
        <f t="shared" si="9"/>
        <v>0</v>
      </c>
    </row>
    <row r="65" spans="1:9" ht="19" x14ac:dyDescent="0.25">
      <c r="B65" s="25"/>
      <c r="C65" s="16">
        <v>0</v>
      </c>
      <c r="D65" s="17">
        <v>0</v>
      </c>
      <c r="E65" s="26">
        <f t="shared" si="9"/>
        <v>0</v>
      </c>
    </row>
    <row r="66" spans="1:9" ht="20" thickBot="1" x14ac:dyDescent="0.3">
      <c r="B66" s="27"/>
      <c r="C66" s="28">
        <v>0</v>
      </c>
      <c r="D66" s="29">
        <v>0</v>
      </c>
      <c r="E66" s="30">
        <f t="shared" si="9"/>
        <v>0</v>
      </c>
    </row>
    <row r="67" spans="1:9" ht="20" thickBot="1" x14ac:dyDescent="0.3">
      <c r="B67" s="5"/>
      <c r="C67" s="5"/>
      <c r="D67" s="5"/>
      <c r="E67" s="5"/>
    </row>
    <row r="68" spans="1:9" ht="19" x14ac:dyDescent="0.25">
      <c r="B68" s="22" t="s">
        <v>2</v>
      </c>
      <c r="C68" s="23">
        <f>SUM(C69:C74)</f>
        <v>0</v>
      </c>
      <c r="D68" s="23" t="s">
        <v>32</v>
      </c>
      <c r="E68" s="24">
        <f t="shared" ref="E68:E73" si="10">+C68/$G$4</f>
        <v>0</v>
      </c>
    </row>
    <row r="69" spans="1:9" ht="19" x14ac:dyDescent="0.25">
      <c r="B69" s="25" t="s">
        <v>35</v>
      </c>
      <c r="C69" s="16">
        <v>0</v>
      </c>
      <c r="D69" s="17">
        <v>0</v>
      </c>
      <c r="E69" s="26">
        <f t="shared" si="10"/>
        <v>0</v>
      </c>
    </row>
    <row r="70" spans="1:9" ht="19" x14ac:dyDescent="0.25">
      <c r="B70" s="25" t="s">
        <v>36</v>
      </c>
      <c r="C70" s="16">
        <v>0</v>
      </c>
      <c r="D70" s="17">
        <v>0</v>
      </c>
      <c r="E70" s="26">
        <f t="shared" si="10"/>
        <v>0</v>
      </c>
    </row>
    <row r="71" spans="1:9" ht="19" x14ac:dyDescent="0.25">
      <c r="B71" s="25" t="s">
        <v>37</v>
      </c>
      <c r="C71" s="16">
        <v>0</v>
      </c>
      <c r="D71" s="17">
        <v>0</v>
      </c>
      <c r="E71" s="26">
        <f t="shared" si="10"/>
        <v>0</v>
      </c>
    </row>
    <row r="72" spans="1:9" ht="19" x14ac:dyDescent="0.25">
      <c r="B72" s="25"/>
      <c r="C72" s="16">
        <v>0</v>
      </c>
      <c r="D72" s="17">
        <v>0</v>
      </c>
      <c r="E72" s="26">
        <f t="shared" si="10"/>
        <v>0</v>
      </c>
    </row>
    <row r="73" spans="1:9" ht="20" thickBot="1" x14ac:dyDescent="0.3">
      <c r="B73" s="27"/>
      <c r="C73" s="28">
        <v>0</v>
      </c>
      <c r="D73" s="29">
        <v>0</v>
      </c>
      <c r="E73" s="30">
        <f t="shared" si="10"/>
        <v>0</v>
      </c>
    </row>
    <row r="74" spans="1:9" ht="20" thickBot="1" x14ac:dyDescent="0.3">
      <c r="B74" s="5"/>
      <c r="C74" s="5"/>
      <c r="D74" s="5"/>
      <c r="E74" s="5"/>
    </row>
    <row r="75" spans="1:9" ht="20" thickBot="1" x14ac:dyDescent="0.3">
      <c r="B75" s="18" t="s">
        <v>1</v>
      </c>
      <c r="C75" s="20">
        <f>+C68+C61+C54+C47+C37+C30+C20+C13+C6</f>
        <v>135500</v>
      </c>
      <c r="D75" s="19"/>
      <c r="E75" s="21">
        <f>+E68+E61+E54+E47+E37+E30+E20+E13+E6</f>
        <v>1</v>
      </c>
    </row>
    <row r="76" spans="1:9" ht="19" x14ac:dyDescent="0.25">
      <c r="B76" s="5"/>
      <c r="C76" s="5"/>
      <c r="D76" s="5"/>
      <c r="E76" s="5"/>
    </row>
    <row r="77" spans="1:9" x14ac:dyDescent="0.2">
      <c r="A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13"/>
      <c r="F80" s="13" t="s">
        <v>20</v>
      </c>
      <c r="G80" s="7"/>
      <c r="H80" s="3"/>
      <c r="I80" s="3"/>
    </row>
    <row r="81" spans="1:9" x14ac:dyDescent="0.2">
      <c r="A81" s="3"/>
      <c r="B81" s="3"/>
      <c r="C81" s="3"/>
      <c r="D81" s="3"/>
      <c r="E81" s="13" t="s">
        <v>21</v>
      </c>
      <c r="F81" s="13"/>
      <c r="G81" s="7"/>
      <c r="H81" s="3"/>
      <c r="I81" s="3"/>
    </row>
    <row r="82" spans="1:9" x14ac:dyDescent="0.2">
      <c r="A82" s="3"/>
      <c r="B82" s="3"/>
      <c r="C82" s="3"/>
      <c r="D82" s="3"/>
      <c r="E82" s="13"/>
      <c r="F82" s="3"/>
      <c r="G82" s="7"/>
      <c r="H82" s="3"/>
      <c r="I82" s="3"/>
    </row>
    <row r="83" spans="1:9" x14ac:dyDescent="0.2">
      <c r="A83" s="3"/>
      <c r="B83" s="3"/>
      <c r="C83" s="3"/>
      <c r="D83" s="3"/>
      <c r="E83" s="13" t="str">
        <f>B6</f>
        <v>Cetes</v>
      </c>
      <c r="F83" s="14">
        <f>E6</f>
        <v>0.25830258302583026</v>
      </c>
      <c r="G83" s="7"/>
      <c r="H83" s="3"/>
      <c r="I83" s="3"/>
    </row>
    <row r="84" spans="1:9" x14ac:dyDescent="0.2">
      <c r="A84" s="3"/>
      <c r="B84" s="3"/>
      <c r="C84" s="3"/>
      <c r="D84" s="3"/>
      <c r="E84" s="13" t="str">
        <f>B13</f>
        <v>Fondos de inversión</v>
      </c>
      <c r="F84" s="14">
        <f>E13</f>
        <v>7.3800738007380073E-2</v>
      </c>
      <c r="G84" s="7"/>
      <c r="H84" s="3"/>
      <c r="I84" s="3"/>
    </row>
    <row r="85" spans="1:9" x14ac:dyDescent="0.2">
      <c r="A85" s="3"/>
      <c r="B85" s="3"/>
      <c r="C85" s="3"/>
      <c r="D85" s="3"/>
      <c r="E85" s="13" t="str">
        <f>B20</f>
        <v>Acciones</v>
      </c>
      <c r="F85" s="14">
        <f>E20</f>
        <v>0.22140221402214022</v>
      </c>
      <c r="G85" s="7"/>
      <c r="H85" s="3"/>
      <c r="I85" s="3"/>
    </row>
    <row r="86" spans="1:9" x14ac:dyDescent="0.2">
      <c r="A86" s="3"/>
      <c r="B86" s="3"/>
      <c r="C86" s="3"/>
      <c r="D86" s="3"/>
      <c r="E86" s="13" t="str">
        <f>B30</f>
        <v>Fibras</v>
      </c>
      <c r="F86" s="14">
        <f>E30</f>
        <v>3.6900369003690036E-3</v>
      </c>
      <c r="G86" s="7"/>
      <c r="H86" s="3"/>
      <c r="I86" s="3"/>
    </row>
    <row r="87" spans="1:9" x14ac:dyDescent="0.2">
      <c r="A87" s="3"/>
      <c r="B87" s="3"/>
      <c r="C87" s="3"/>
      <c r="D87" s="3"/>
      <c r="E87" s="13" t="str">
        <f>B37</f>
        <v xml:space="preserve">ETFs </v>
      </c>
      <c r="F87" s="14">
        <f>E37</f>
        <v>0.20664206642066421</v>
      </c>
      <c r="G87" s="7"/>
      <c r="H87" s="3"/>
      <c r="I87" s="3"/>
    </row>
    <row r="88" spans="1:9" x14ac:dyDescent="0.2">
      <c r="A88" s="3"/>
      <c r="B88" s="3"/>
      <c r="C88" s="3"/>
      <c r="D88" s="3"/>
      <c r="E88" s="13" t="str">
        <f>B47</f>
        <v>Fintech</v>
      </c>
      <c r="F88" s="14">
        <f>E47</f>
        <v>0</v>
      </c>
      <c r="G88" s="7"/>
      <c r="H88" s="3"/>
      <c r="I88" s="3"/>
    </row>
    <row r="89" spans="1:9" x14ac:dyDescent="0.2">
      <c r="A89" s="3"/>
      <c r="B89" s="3"/>
      <c r="C89" s="3"/>
      <c r="D89" s="3"/>
      <c r="E89" s="13" t="str">
        <f>B54</f>
        <v>Bancos</v>
      </c>
      <c r="F89" s="14">
        <f>E54</f>
        <v>0.11070110701107011</v>
      </c>
      <c r="G89" s="7"/>
      <c r="H89" s="3"/>
      <c r="I89" s="3"/>
    </row>
    <row r="90" spans="1:9" x14ac:dyDescent="0.2">
      <c r="A90" s="3"/>
      <c r="B90" s="3"/>
      <c r="C90" s="3"/>
      <c r="D90" s="3"/>
      <c r="E90" s="13" t="str">
        <f>B61</f>
        <v>Sofipos</v>
      </c>
      <c r="F90" s="14">
        <f>E61</f>
        <v>0.12546125461254612</v>
      </c>
      <c r="G90" s="7"/>
      <c r="H90" s="3"/>
      <c r="I90" s="3"/>
    </row>
    <row r="91" spans="1:9" x14ac:dyDescent="0.2">
      <c r="A91" s="3"/>
      <c r="B91" s="3"/>
      <c r="C91" s="3"/>
      <c r="D91" s="3"/>
      <c r="E91" s="13" t="str">
        <f>B68</f>
        <v>Otras inversiones</v>
      </c>
      <c r="F91" s="14">
        <f>E68</f>
        <v>0</v>
      </c>
      <c r="G91" s="7"/>
      <c r="H91" s="3"/>
      <c r="I91" s="3"/>
    </row>
    <row r="92" spans="1:9" x14ac:dyDescent="0.2">
      <c r="A92" s="3"/>
      <c r="B92" s="3"/>
      <c r="C92" s="3"/>
      <c r="D92" s="3"/>
      <c r="E92" s="13"/>
      <c r="F92" s="13"/>
      <c r="G92" s="7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">
      <c r="B121" s="3"/>
      <c r="C121" s="3"/>
      <c r="D121" s="3"/>
      <c r="E121" s="3"/>
    </row>
  </sheetData>
  <sheetProtection algorithmName="SHA-512" hashValue="iXL2TDpYMF7+Nv57RdmfrUgCEU/e//YiFrb5wrnwHNkyCspToUuHoaGnr6eGUScfmA7caLmDoP5j7IRGkPEMnA==" saltValue="pLXbx9gCwfan/2+GktOA8w==" spinCount="100000" sheet="1" objects="1" scenarios="1" insertRows="0" selectLockedCells="1"/>
  <mergeCells count="3">
    <mergeCell ref="G42:K43"/>
    <mergeCell ref="B2:F2"/>
    <mergeCell ref="G34:L36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Portafolio de inversión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2020-10-22T02:14:23Z</dcterms:created>
  <dcterms:modified xsi:type="dcterms:W3CDTF">2021-12-01T18:16:11Z</dcterms:modified>
</cp:coreProperties>
</file>